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definedNames>
    <definedName name="_xlnm._FilterDatabase" localSheetId="0" hidden="1">Sheet1!$A$6:$M$53</definedName>
    <definedName name="_xlnm.Print_Titles" localSheetId="0">Sheet1!$5:$6</definedName>
  </definedNames>
  <calcPr calcId="144525"/>
</workbook>
</file>

<file path=xl/sharedStrings.xml><?xml version="1.0" encoding="utf-8"?>
<sst xmlns="http://schemas.openxmlformats.org/spreadsheetml/2006/main" count="112" uniqueCount="107">
  <si>
    <t>附件10</t>
  </si>
  <si>
    <t>2023年南海区“三保”预算编制情况表</t>
  </si>
  <si>
    <t>“三保”
目录代码</t>
  </si>
  <si>
    <t>项  目</t>
  </si>
  <si>
    <t>支出需求（万元/年）</t>
  </si>
  <si>
    <t>年初预算编制数</t>
  </si>
  <si>
    <t>未保障金额（万元）</t>
  </si>
  <si>
    <t>是否已足额保障</t>
  </si>
  <si>
    <t>备注</t>
  </si>
  <si>
    <t>国家标准</t>
  </si>
  <si>
    <t>省定标准</t>
  </si>
  <si>
    <t>实际执行标准</t>
  </si>
  <si>
    <t>合计</t>
  </si>
  <si>
    <t>实际预算编制数</t>
  </si>
  <si>
    <t>未提前下达</t>
  </si>
  <si>
    <t>A</t>
  </si>
  <si>
    <t>一、保基本民生支出</t>
  </si>
  <si>
    <t>A01</t>
  </si>
  <si>
    <t>（一）教育经费支出</t>
  </si>
  <si>
    <t>A0101</t>
  </si>
  <si>
    <t>学前教育幼儿资助</t>
  </si>
  <si>
    <t>A0102</t>
  </si>
  <si>
    <t>城乡义务教育生均公用经费（含提高寄宿制学校等公用经费水平）</t>
  </si>
  <si>
    <t>A0103</t>
  </si>
  <si>
    <t>义务教育阶段特殊教育学校和随班就读残疾学生生均公用经费</t>
  </si>
  <si>
    <t>A0104</t>
  </si>
  <si>
    <t>义务教育免费提供教科书及小学一年级字典</t>
  </si>
  <si>
    <t>A0105</t>
  </si>
  <si>
    <t>家庭经济困难学生生活补助</t>
  </si>
  <si>
    <t>A0106</t>
  </si>
  <si>
    <t>农村义务教育学生营养改善计划</t>
  </si>
  <si>
    <t>A0107</t>
  </si>
  <si>
    <t>普通高中国家助学金</t>
  </si>
  <si>
    <t>A0108</t>
  </si>
  <si>
    <t>普通高中免学杂费</t>
  </si>
  <si>
    <t>A0109</t>
  </si>
  <si>
    <t>中职教育国家助学金</t>
  </si>
  <si>
    <t>A0110</t>
  </si>
  <si>
    <t>中职教育免学费</t>
  </si>
  <si>
    <t>A02</t>
  </si>
  <si>
    <t>（二）文化支出</t>
  </si>
  <si>
    <t>A0201</t>
  </si>
  <si>
    <t>博物馆、纪念馆免费开放和公共美术馆、图书馆、文化馆（站）免费开放</t>
  </si>
  <si>
    <t>A03</t>
  </si>
  <si>
    <t>（三）社会保障支出</t>
  </si>
  <si>
    <t>A0301</t>
  </si>
  <si>
    <t>城乡居民社会养老保险</t>
  </si>
  <si>
    <t>A0302</t>
  </si>
  <si>
    <t>困难群众救助</t>
  </si>
  <si>
    <t>A0303</t>
  </si>
  <si>
    <t>残疾人两项补贴</t>
  </si>
  <si>
    <t>A0304</t>
  </si>
  <si>
    <t>0-6岁残疾儿童康复救助</t>
  </si>
  <si>
    <t>A0305</t>
  </si>
  <si>
    <t>贫困残疾人家庭无障碍改造补贴</t>
  </si>
  <si>
    <t>A0306</t>
  </si>
  <si>
    <t>优抚对象抚恤补助（含义务兵家庭优待金）</t>
  </si>
  <si>
    <t>A0307</t>
  </si>
  <si>
    <t>自主退役士兵一次性经济补助</t>
  </si>
  <si>
    <t>A0308</t>
  </si>
  <si>
    <t>财政对机关事业单位养老保险的补助</t>
  </si>
  <si>
    <t>A0309</t>
  </si>
  <si>
    <t>财政对企业职工养老保险的补助</t>
  </si>
  <si>
    <t>A0310</t>
  </si>
  <si>
    <t>老年人福利补贴</t>
  </si>
  <si>
    <t>A0311</t>
  </si>
  <si>
    <t>就业见习补贴</t>
  </si>
  <si>
    <t>A04</t>
  </si>
  <si>
    <t>（四）卫生健康支出</t>
  </si>
  <si>
    <t>A0401</t>
  </si>
  <si>
    <t>城乡居民基本医疗保险</t>
  </si>
  <si>
    <t>A0402</t>
  </si>
  <si>
    <t>基本公共卫生服务</t>
  </si>
  <si>
    <t>A0403</t>
  </si>
  <si>
    <t>计划生育家庭奖励扶助及特别扶助</t>
  </si>
  <si>
    <t>A0404</t>
  </si>
  <si>
    <t>城乡医疗救助</t>
  </si>
  <si>
    <t>A0405</t>
  </si>
  <si>
    <t>疫情防控支出</t>
  </si>
  <si>
    <t>A05</t>
  </si>
  <si>
    <t>（五）村级支出</t>
  </si>
  <si>
    <t>A0501</t>
  </si>
  <si>
    <t>村（社区）办公经费补助</t>
  </si>
  <si>
    <t>A0502</t>
  </si>
  <si>
    <t>村务监督委员会补贴资金</t>
  </si>
  <si>
    <t>A0503</t>
  </si>
  <si>
    <t>“两委”干部补贴</t>
  </si>
  <si>
    <t>B</t>
  </si>
  <si>
    <t>二、保工资支出</t>
  </si>
  <si>
    <t>B01</t>
  </si>
  <si>
    <t>在职公务员（含参公人员）保工资支出</t>
  </si>
  <si>
    <t>B02</t>
  </si>
  <si>
    <t>事业单位在职人员“保工资”支出</t>
  </si>
  <si>
    <t>B03</t>
  </si>
  <si>
    <t>离退休人员“保工资”支出</t>
  </si>
  <si>
    <t>C</t>
  </si>
  <si>
    <t>三、保运转支出</t>
  </si>
  <si>
    <t>C01</t>
  </si>
  <si>
    <t>行政单位（含参公单位，公检法部门除外）“保运转”支出</t>
  </si>
  <si>
    <t>C02</t>
  </si>
  <si>
    <t>公检法部门“保运转”支出</t>
  </si>
  <si>
    <t>C03</t>
  </si>
  <si>
    <t>事业单位（教育、卫生部门除外）“保运转”支出</t>
  </si>
  <si>
    <t>C04</t>
  </si>
  <si>
    <t>教育部门“保运转”支出</t>
  </si>
  <si>
    <t>C05</t>
  </si>
  <si>
    <t>卫生部门“保运转”支出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</si>
</sst>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20"/>
      <name val="黑体"/>
      <charset val="134"/>
    </font>
    <font>
      <b/>
      <sz val="12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5" fillId="0" borderId="0" xfId="50" applyFont="1" applyFill="1" applyBorder="1" applyAlignment="1">
      <alignment horizontal="center" vertical="center" wrapText="1"/>
    </xf>
    <xf numFmtId="0" fontId="6" fillId="0" borderId="0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8" fillId="0" borderId="1" xfId="19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vertical="center"/>
    </xf>
    <xf numFmtId="4" fontId="9" fillId="0" borderId="1" xfId="1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left" vertical="center" wrapText="1" indent="1"/>
    </xf>
    <xf numFmtId="4" fontId="9" fillId="0" borderId="1" xfId="50" applyNumberFormat="1" applyFont="1" applyFill="1" applyBorder="1" applyAlignment="1">
      <alignment horizontal="center" vertical="center"/>
    </xf>
    <xf numFmtId="0" fontId="11" fillId="0" borderId="1" xfId="50" applyFont="1" applyFill="1" applyBorder="1" applyAlignment="1">
      <alignment horizontal="left" vertical="center" wrapText="1" indent="2"/>
    </xf>
    <xf numFmtId="0" fontId="9" fillId="0" borderId="1" xfId="50" applyFont="1" applyFill="1" applyBorder="1" applyAlignment="1">
      <alignment horizontal="left" vertical="center" wrapText="1" indent="2"/>
    </xf>
    <xf numFmtId="0" fontId="9" fillId="0" borderId="1" xfId="50" applyFont="1" applyFill="1" applyBorder="1" applyAlignment="1">
      <alignment horizontal="center" vertical="center"/>
    </xf>
    <xf numFmtId="0" fontId="11" fillId="0" borderId="1" xfId="50" applyFont="1" applyFill="1" applyBorder="1" applyAlignment="1">
      <alignment horizontal="left" vertical="center" wrapText="1" indent="1"/>
    </xf>
    <xf numFmtId="0" fontId="8" fillId="0" borderId="1" xfId="50" applyFont="1" applyFill="1" applyBorder="1" applyAlignment="1">
      <alignment vertical="center" wrapText="1"/>
    </xf>
    <xf numFmtId="0" fontId="9" fillId="0" borderId="1" xfId="50" applyFont="1" applyFill="1" applyBorder="1" applyAlignment="1">
      <alignment horizontal="left" vertical="center" wrapText="1" indent="1"/>
    </xf>
    <xf numFmtId="0" fontId="8" fillId="0" borderId="1" xfId="19" applyFont="1" applyFill="1" applyBorder="1" applyAlignment="1">
      <alignment horizontal="center" vertical="center"/>
    </xf>
    <xf numFmtId="0" fontId="9" fillId="0" borderId="1" xfId="19" applyFont="1" applyFill="1" applyBorder="1" applyAlignment="1">
      <alignment horizontal="center" vertical="center" wrapText="1"/>
    </xf>
    <xf numFmtId="0" fontId="9" fillId="0" borderId="1" xfId="19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2007年保工资、保运转最低支出标准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3"/>
  <sheetViews>
    <sheetView tabSelected="1" workbookViewId="0">
      <pane xSplit="2" ySplit="6" topLeftCell="C7" activePane="bottomRight" state="frozen"/>
      <selection/>
      <selection pane="topRight"/>
      <selection pane="bottomLeft"/>
      <selection pane="bottomRight" activeCell="B9" sqref="B9"/>
    </sheetView>
  </sheetViews>
  <sheetFormatPr defaultColWidth="9" defaultRowHeight="13.5"/>
  <cols>
    <col min="1" max="1" width="8.75" style="1" customWidth="1"/>
    <col min="2" max="2" width="45" style="4" customWidth="1"/>
    <col min="3" max="3" width="12.125" style="1" customWidth="1"/>
    <col min="4" max="4" width="11.5" style="1" customWidth="1"/>
    <col min="5" max="5" width="11.875" style="1" customWidth="1"/>
    <col min="6" max="6" width="13.75" style="1" customWidth="1"/>
    <col min="7" max="7" width="13.5" style="1" customWidth="1"/>
    <col min="8" max="11" width="11.125" style="1" customWidth="1"/>
    <col min="12" max="12" width="9.5" style="1" customWidth="1"/>
    <col min="13" max="13" width="11.125" style="1" customWidth="1"/>
    <col min="14" max="16382" width="9" style="1"/>
  </cols>
  <sheetData>
    <row r="1" s="1" customFormat="1" ht="14.25" spans="1:13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14.25" spans="1:13">
      <c r="A2" s="8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9.25" spans="2:13"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="1" customFormat="1" ht="25.5" spans="2:1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="2" customFormat="1" ht="26" customHeight="1" spans="1:13">
      <c r="A5" s="11" t="s">
        <v>2</v>
      </c>
      <c r="B5" s="11" t="s">
        <v>3</v>
      </c>
      <c r="C5" s="12" t="s">
        <v>4</v>
      </c>
      <c r="D5" s="12"/>
      <c r="E5" s="12"/>
      <c r="F5" s="12" t="s">
        <v>5</v>
      </c>
      <c r="G5" s="12"/>
      <c r="H5" s="12"/>
      <c r="I5" s="12" t="s">
        <v>6</v>
      </c>
      <c r="J5" s="12"/>
      <c r="K5" s="12"/>
      <c r="L5" s="12" t="s">
        <v>7</v>
      </c>
      <c r="M5" s="27" t="s">
        <v>8</v>
      </c>
    </row>
    <row r="6" s="2" customFormat="1" ht="60" customHeight="1" spans="1:13">
      <c r="A6" s="13"/>
      <c r="B6" s="11"/>
      <c r="C6" s="12" t="s">
        <v>9</v>
      </c>
      <c r="D6" s="12" t="s">
        <v>10</v>
      </c>
      <c r="E6" s="12" t="s">
        <v>11</v>
      </c>
      <c r="F6" s="12" t="s">
        <v>12</v>
      </c>
      <c r="G6" s="12" t="s">
        <v>13</v>
      </c>
      <c r="H6" s="12" t="s">
        <v>14</v>
      </c>
      <c r="I6" s="12" t="s">
        <v>9</v>
      </c>
      <c r="J6" s="12" t="s">
        <v>10</v>
      </c>
      <c r="K6" s="12" t="s">
        <v>11</v>
      </c>
      <c r="L6" s="12"/>
      <c r="M6" s="27"/>
    </row>
    <row r="7" s="3" customFormat="1" ht="29" customHeight="1" spans="1:13">
      <c r="A7" s="14" t="s">
        <v>12</v>
      </c>
      <c r="B7" s="13" t="s">
        <v>12</v>
      </c>
      <c r="C7" s="15">
        <f t="shared" ref="C7:H7" si="0">C8+C44+C48</f>
        <v>155527.3748</v>
      </c>
      <c r="D7" s="15">
        <f t="shared" si="0"/>
        <v>195917.1814</v>
      </c>
      <c r="E7" s="15">
        <f t="shared" si="0"/>
        <v>376287.358823</v>
      </c>
      <c r="F7" s="15">
        <f t="shared" si="0"/>
        <v>1444950.22699439</v>
      </c>
      <c r="G7" s="15">
        <f t="shared" si="0"/>
        <v>1374365.19409439</v>
      </c>
      <c r="H7" s="15">
        <f t="shared" si="0"/>
        <v>70585.0329</v>
      </c>
      <c r="I7" s="15">
        <f t="shared" ref="I7:I53" si="1">IF($F7-C7&lt;0,$F7-C7,0)</f>
        <v>0</v>
      </c>
      <c r="J7" s="15">
        <f t="shared" ref="J7:J53" si="2">IF($F7-D7&lt;0,$F7-D7,0)</f>
        <v>0</v>
      </c>
      <c r="K7" s="15">
        <f t="shared" ref="K7:K53" si="3">IF($F7-E7&lt;0,$F7-E7,0)</f>
        <v>0</v>
      </c>
      <c r="L7" s="28" t="str">
        <f t="shared" ref="L7:L53" si="4">IF(AND(I7=0,J7=0,K7=0),"是","否")</f>
        <v>是</v>
      </c>
      <c r="M7" s="29"/>
    </row>
    <row r="8" s="3" customFormat="1" ht="29" customHeight="1" spans="1:13">
      <c r="A8" s="16" t="s">
        <v>15</v>
      </c>
      <c r="B8" s="17" t="s">
        <v>16</v>
      </c>
      <c r="C8" s="15">
        <f t="shared" ref="C8:H8" si="5">C9+C20+C22+C34+C40</f>
        <v>155527.3748</v>
      </c>
      <c r="D8" s="15">
        <f t="shared" si="5"/>
        <v>195917.1814</v>
      </c>
      <c r="E8" s="15">
        <f t="shared" si="5"/>
        <v>376287.358823</v>
      </c>
      <c r="F8" s="15">
        <f t="shared" si="5"/>
        <v>386239.032896</v>
      </c>
      <c r="G8" s="15">
        <f t="shared" si="5"/>
        <v>315653.999996</v>
      </c>
      <c r="H8" s="15">
        <f t="shared" si="5"/>
        <v>70585.0329</v>
      </c>
      <c r="I8" s="15">
        <f t="shared" si="1"/>
        <v>0</v>
      </c>
      <c r="J8" s="15">
        <f t="shared" si="2"/>
        <v>0</v>
      </c>
      <c r="K8" s="15">
        <f t="shared" si="3"/>
        <v>0</v>
      </c>
      <c r="L8" s="28" t="str">
        <f t="shared" si="4"/>
        <v>是</v>
      </c>
      <c r="M8" s="27"/>
    </row>
    <row r="9" s="3" customFormat="1" ht="29" customHeight="1" spans="1:13">
      <c r="A9" s="18" t="s">
        <v>17</v>
      </c>
      <c r="B9" s="19" t="s">
        <v>18</v>
      </c>
      <c r="C9" s="20">
        <f t="shared" ref="C9:H9" si="6">SUM(C10:C19)</f>
        <v>36037.2717</v>
      </c>
      <c r="D9" s="20">
        <f t="shared" si="6"/>
        <v>63360.7347</v>
      </c>
      <c r="E9" s="20">
        <f t="shared" si="6"/>
        <v>77642.0366</v>
      </c>
      <c r="F9" s="20">
        <f t="shared" si="6"/>
        <v>82894.835488</v>
      </c>
      <c r="G9" s="20">
        <f t="shared" si="6"/>
        <v>48916.010488</v>
      </c>
      <c r="H9" s="20">
        <f t="shared" si="6"/>
        <v>33978.825</v>
      </c>
      <c r="I9" s="15">
        <f t="shared" si="1"/>
        <v>0</v>
      </c>
      <c r="J9" s="15">
        <f t="shared" si="2"/>
        <v>0</v>
      </c>
      <c r="K9" s="15">
        <f t="shared" si="3"/>
        <v>0</v>
      </c>
      <c r="L9" s="28" t="str">
        <f t="shared" si="4"/>
        <v>是</v>
      </c>
      <c r="M9" s="30"/>
    </row>
    <row r="10" s="3" customFormat="1" ht="29" customHeight="1" spans="1:13">
      <c r="A10" s="18" t="s">
        <v>19</v>
      </c>
      <c r="B10" s="21" t="s">
        <v>20</v>
      </c>
      <c r="C10" s="20">
        <v>47.5</v>
      </c>
      <c r="D10" s="20">
        <v>47.5</v>
      </c>
      <c r="E10" s="20">
        <v>142.5</v>
      </c>
      <c r="F10" s="20">
        <f t="shared" ref="F10:F19" si="7">G10+H10</f>
        <v>166.53</v>
      </c>
      <c r="G10" s="20">
        <v>152.28</v>
      </c>
      <c r="H10" s="20">
        <v>14.25</v>
      </c>
      <c r="I10" s="15">
        <f t="shared" si="1"/>
        <v>0</v>
      </c>
      <c r="J10" s="15">
        <f t="shared" si="2"/>
        <v>0</v>
      </c>
      <c r="K10" s="15">
        <f t="shared" si="3"/>
        <v>0</v>
      </c>
      <c r="L10" s="28" t="str">
        <f t="shared" si="4"/>
        <v>是</v>
      </c>
      <c r="M10" s="30"/>
    </row>
    <row r="11" s="3" customFormat="1" ht="29" customHeight="1" spans="1:13">
      <c r="A11" s="18" t="s">
        <v>21</v>
      </c>
      <c r="B11" s="21" t="s">
        <v>22</v>
      </c>
      <c r="C11" s="20">
        <v>27997.885</v>
      </c>
      <c r="D11" s="20">
        <v>54230.865</v>
      </c>
      <c r="E11" s="20">
        <v>64565.9765</v>
      </c>
      <c r="F11" s="20">
        <f t="shared" si="7"/>
        <v>66221.44225</v>
      </c>
      <c r="G11" s="20">
        <f>38250.44225</f>
        <v>38250.44225</v>
      </c>
      <c r="H11" s="20">
        <f>27971</f>
        <v>27971</v>
      </c>
      <c r="I11" s="15">
        <f t="shared" si="1"/>
        <v>0</v>
      </c>
      <c r="J11" s="15">
        <f t="shared" si="2"/>
        <v>0</v>
      </c>
      <c r="K11" s="15">
        <f t="shared" si="3"/>
        <v>0</v>
      </c>
      <c r="L11" s="28" t="str">
        <f t="shared" si="4"/>
        <v>是</v>
      </c>
      <c r="M11" s="30"/>
    </row>
    <row r="12" s="3" customFormat="1" ht="29" customHeight="1" spans="1:13">
      <c r="A12" s="18" t="s">
        <v>23</v>
      </c>
      <c r="B12" s="21" t="s">
        <v>24</v>
      </c>
      <c r="C12" s="20">
        <v>301.2</v>
      </c>
      <c r="D12" s="20">
        <v>433.35</v>
      </c>
      <c r="E12" s="20">
        <v>521.45</v>
      </c>
      <c r="F12" s="20">
        <f t="shared" si="7"/>
        <v>521.8</v>
      </c>
      <c r="G12" s="20">
        <v>298.35</v>
      </c>
      <c r="H12" s="20">
        <v>223.45</v>
      </c>
      <c r="I12" s="15">
        <f t="shared" si="1"/>
        <v>0</v>
      </c>
      <c r="J12" s="15">
        <f t="shared" si="2"/>
        <v>0</v>
      </c>
      <c r="K12" s="15">
        <f t="shared" si="3"/>
        <v>0</v>
      </c>
      <c r="L12" s="28" t="str">
        <f t="shared" si="4"/>
        <v>是</v>
      </c>
      <c r="M12" s="30"/>
    </row>
    <row r="13" s="3" customFormat="1" ht="29" customHeight="1" spans="1:13">
      <c r="A13" s="18" t="s">
        <v>25</v>
      </c>
      <c r="B13" s="21" t="s">
        <v>26</v>
      </c>
      <c r="C13" s="20">
        <v>4865.8442</v>
      </c>
      <c r="D13" s="20">
        <v>5823.0147</v>
      </c>
      <c r="E13" s="20">
        <v>9585.0601</v>
      </c>
      <c r="F13" s="20">
        <f t="shared" si="7"/>
        <v>12073.545238</v>
      </c>
      <c r="G13" s="20">
        <f>7032.545238</f>
        <v>7032.545238</v>
      </c>
      <c r="H13" s="20">
        <f>5041</f>
        <v>5041</v>
      </c>
      <c r="I13" s="15">
        <f t="shared" si="1"/>
        <v>0</v>
      </c>
      <c r="J13" s="15">
        <f t="shared" si="2"/>
        <v>0</v>
      </c>
      <c r="K13" s="15">
        <f t="shared" si="3"/>
        <v>0</v>
      </c>
      <c r="L13" s="28" t="str">
        <f t="shared" si="4"/>
        <v>是</v>
      </c>
      <c r="M13" s="30"/>
    </row>
    <row r="14" s="3" customFormat="1" ht="29" customHeight="1" spans="1:13">
      <c r="A14" s="18" t="s">
        <v>27</v>
      </c>
      <c r="B14" s="21" t="s">
        <v>28</v>
      </c>
      <c r="C14" s="20">
        <v>106.6625</v>
      </c>
      <c r="D14" s="20">
        <v>107.825</v>
      </c>
      <c r="E14" s="20">
        <v>107.825</v>
      </c>
      <c r="F14" s="20">
        <f t="shared" si="7"/>
        <v>107.825</v>
      </c>
      <c r="G14" s="20">
        <v>0</v>
      </c>
      <c r="H14" s="20">
        <v>107.825</v>
      </c>
      <c r="I14" s="15">
        <f t="shared" si="1"/>
        <v>0</v>
      </c>
      <c r="J14" s="15">
        <f t="shared" si="2"/>
        <v>0</v>
      </c>
      <c r="K14" s="15">
        <f t="shared" si="3"/>
        <v>0</v>
      </c>
      <c r="L14" s="28" t="str">
        <f t="shared" si="4"/>
        <v>是</v>
      </c>
      <c r="M14" s="30"/>
    </row>
    <row r="15" s="3" customFormat="1" ht="29" customHeight="1" spans="1:13">
      <c r="A15" s="18" t="s">
        <v>29</v>
      </c>
      <c r="B15" s="21" t="s">
        <v>30</v>
      </c>
      <c r="C15" s="20">
        <v>0</v>
      </c>
      <c r="D15" s="20">
        <v>0</v>
      </c>
      <c r="E15" s="20">
        <v>0</v>
      </c>
      <c r="F15" s="20">
        <f t="shared" si="7"/>
        <v>0</v>
      </c>
      <c r="G15" s="20">
        <v>0</v>
      </c>
      <c r="H15" s="20">
        <v>0</v>
      </c>
      <c r="I15" s="15">
        <f t="shared" si="1"/>
        <v>0</v>
      </c>
      <c r="J15" s="15">
        <f t="shared" si="2"/>
        <v>0</v>
      </c>
      <c r="K15" s="15">
        <f t="shared" si="3"/>
        <v>0</v>
      </c>
      <c r="L15" s="28" t="str">
        <f t="shared" si="4"/>
        <v>是</v>
      </c>
      <c r="M15" s="30"/>
    </row>
    <row r="16" s="3" customFormat="1" ht="29" customHeight="1" spans="1:13">
      <c r="A16" s="18" t="s">
        <v>31</v>
      </c>
      <c r="B16" s="22" t="s">
        <v>32</v>
      </c>
      <c r="C16" s="20">
        <v>28.8</v>
      </c>
      <c r="D16" s="20">
        <v>28.8</v>
      </c>
      <c r="E16" s="20">
        <v>28.8</v>
      </c>
      <c r="F16" s="20">
        <f t="shared" si="7"/>
        <v>35.6</v>
      </c>
      <c r="G16" s="20">
        <v>26.6</v>
      </c>
      <c r="H16" s="20">
        <v>9</v>
      </c>
      <c r="I16" s="15">
        <f t="shared" si="1"/>
        <v>0</v>
      </c>
      <c r="J16" s="15">
        <f t="shared" si="2"/>
        <v>0</v>
      </c>
      <c r="K16" s="15">
        <f t="shared" si="3"/>
        <v>0</v>
      </c>
      <c r="L16" s="28" t="str">
        <f t="shared" si="4"/>
        <v>是</v>
      </c>
      <c r="M16" s="30"/>
    </row>
    <row r="17" s="3" customFormat="1" ht="29" customHeight="1" spans="1:13">
      <c r="A17" s="18" t="s">
        <v>33</v>
      </c>
      <c r="B17" s="21" t="s">
        <v>34</v>
      </c>
      <c r="C17" s="20">
        <v>31.065</v>
      </c>
      <c r="D17" s="20">
        <v>31.065</v>
      </c>
      <c r="E17" s="20">
        <v>32.11</v>
      </c>
      <c r="F17" s="20">
        <f t="shared" si="7"/>
        <v>35.323</v>
      </c>
      <c r="G17" s="20">
        <v>27.023</v>
      </c>
      <c r="H17" s="20">
        <v>8.3</v>
      </c>
      <c r="I17" s="15">
        <f t="shared" si="1"/>
        <v>0</v>
      </c>
      <c r="J17" s="15">
        <f t="shared" si="2"/>
        <v>0</v>
      </c>
      <c r="K17" s="15">
        <f t="shared" si="3"/>
        <v>0</v>
      </c>
      <c r="L17" s="28" t="str">
        <f t="shared" si="4"/>
        <v>是</v>
      </c>
      <c r="M17" s="30"/>
    </row>
    <row r="18" s="3" customFormat="1" ht="29" customHeight="1" spans="1:13">
      <c r="A18" s="18" t="s">
        <v>35</v>
      </c>
      <c r="B18" s="21" t="s">
        <v>36</v>
      </c>
      <c r="C18" s="20">
        <v>26</v>
      </c>
      <c r="D18" s="20">
        <v>26</v>
      </c>
      <c r="E18" s="20">
        <v>26</v>
      </c>
      <c r="F18" s="20">
        <f t="shared" si="7"/>
        <v>28</v>
      </c>
      <c r="G18" s="20">
        <v>24</v>
      </c>
      <c r="H18" s="20">
        <v>4</v>
      </c>
      <c r="I18" s="15">
        <f t="shared" si="1"/>
        <v>0</v>
      </c>
      <c r="J18" s="15">
        <f t="shared" si="2"/>
        <v>0</v>
      </c>
      <c r="K18" s="15">
        <f t="shared" si="3"/>
        <v>0</v>
      </c>
      <c r="L18" s="28" t="str">
        <f t="shared" si="4"/>
        <v>是</v>
      </c>
      <c r="M18" s="30"/>
    </row>
    <row r="19" s="3" customFormat="1" ht="29" customHeight="1" spans="1:13">
      <c r="A19" s="18" t="s">
        <v>37</v>
      </c>
      <c r="B19" s="21" t="s">
        <v>38</v>
      </c>
      <c r="C19" s="20">
        <v>2632.315</v>
      </c>
      <c r="D19" s="20">
        <v>2632.315</v>
      </c>
      <c r="E19" s="20">
        <v>2632.315</v>
      </c>
      <c r="F19" s="20">
        <f t="shared" si="7"/>
        <v>3704.77</v>
      </c>
      <c r="G19" s="20">
        <v>3104.77</v>
      </c>
      <c r="H19" s="20">
        <v>600</v>
      </c>
      <c r="I19" s="15">
        <f t="shared" si="1"/>
        <v>0</v>
      </c>
      <c r="J19" s="15">
        <f t="shared" si="2"/>
        <v>0</v>
      </c>
      <c r="K19" s="15">
        <f t="shared" si="3"/>
        <v>0</v>
      </c>
      <c r="L19" s="28" t="str">
        <f t="shared" si="4"/>
        <v>是</v>
      </c>
      <c r="M19" s="30"/>
    </row>
    <row r="20" s="3" customFormat="1" ht="29" customHeight="1" spans="1:13">
      <c r="A20" s="18" t="s">
        <v>39</v>
      </c>
      <c r="B20" s="19" t="s">
        <v>40</v>
      </c>
      <c r="C20" s="20">
        <f t="shared" ref="C20:H20" si="8">C21</f>
        <v>0</v>
      </c>
      <c r="D20" s="20">
        <f t="shared" si="8"/>
        <v>0</v>
      </c>
      <c r="E20" s="20">
        <f t="shared" si="8"/>
        <v>0</v>
      </c>
      <c r="F20" s="20">
        <f t="shared" si="8"/>
        <v>0</v>
      </c>
      <c r="G20" s="20">
        <f t="shared" si="8"/>
        <v>0</v>
      </c>
      <c r="H20" s="20">
        <f t="shared" si="8"/>
        <v>0</v>
      </c>
      <c r="I20" s="15">
        <f t="shared" si="1"/>
        <v>0</v>
      </c>
      <c r="J20" s="15">
        <f t="shared" si="2"/>
        <v>0</v>
      </c>
      <c r="K20" s="15">
        <f t="shared" si="3"/>
        <v>0</v>
      </c>
      <c r="L20" s="28" t="str">
        <f t="shared" si="4"/>
        <v>是</v>
      </c>
      <c r="M20" s="30"/>
    </row>
    <row r="21" s="3" customFormat="1" ht="29" customHeight="1" spans="1:13">
      <c r="A21" s="18" t="s">
        <v>41</v>
      </c>
      <c r="B21" s="21" t="s">
        <v>42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15">
        <f t="shared" si="1"/>
        <v>0</v>
      </c>
      <c r="J21" s="15">
        <f t="shared" si="2"/>
        <v>0</v>
      </c>
      <c r="K21" s="15">
        <f t="shared" si="3"/>
        <v>0</v>
      </c>
      <c r="L21" s="28" t="str">
        <f t="shared" si="4"/>
        <v>是</v>
      </c>
      <c r="M21" s="30"/>
    </row>
    <row r="22" s="3" customFormat="1" ht="29" customHeight="1" spans="1:13">
      <c r="A22" s="18" t="s">
        <v>43</v>
      </c>
      <c r="B22" s="19" t="s">
        <v>44</v>
      </c>
      <c r="C22" s="20">
        <f t="shared" ref="C22:H22" si="9">SUM(C23:C33)</f>
        <v>24686.3371</v>
      </c>
      <c r="D22" s="20">
        <f t="shared" si="9"/>
        <v>36674.4087</v>
      </c>
      <c r="E22" s="20">
        <f t="shared" si="9"/>
        <v>69688.559223</v>
      </c>
      <c r="F22" s="20">
        <f t="shared" si="9"/>
        <v>72432.074948</v>
      </c>
      <c r="G22" s="20">
        <f t="shared" si="9"/>
        <v>64392.716548</v>
      </c>
      <c r="H22" s="20">
        <f t="shared" si="9"/>
        <v>8039.3584</v>
      </c>
      <c r="I22" s="15">
        <f t="shared" si="1"/>
        <v>0</v>
      </c>
      <c r="J22" s="15">
        <f t="shared" si="2"/>
        <v>0</v>
      </c>
      <c r="K22" s="15">
        <f t="shared" si="3"/>
        <v>0</v>
      </c>
      <c r="L22" s="28" t="str">
        <f t="shared" si="4"/>
        <v>是</v>
      </c>
      <c r="M22" s="30"/>
    </row>
    <row r="23" s="3" customFormat="1" ht="29" customHeight="1" spans="1:13">
      <c r="A23" s="18" t="s">
        <v>45</v>
      </c>
      <c r="B23" s="21" t="s">
        <v>46</v>
      </c>
      <c r="C23" s="20">
        <v>11600.1114</v>
      </c>
      <c r="D23" s="20">
        <v>22410.783</v>
      </c>
      <c r="E23" s="20">
        <v>35327.5164</v>
      </c>
      <c r="F23" s="20">
        <f t="shared" ref="F23:F33" si="10">G23+H23</f>
        <v>35327.516404</v>
      </c>
      <c r="G23" s="20">
        <v>27544.668004</v>
      </c>
      <c r="H23" s="20">
        <v>7782.8484</v>
      </c>
      <c r="I23" s="15">
        <f t="shared" si="1"/>
        <v>0</v>
      </c>
      <c r="J23" s="15">
        <f t="shared" si="2"/>
        <v>0</v>
      </c>
      <c r="K23" s="15">
        <f t="shared" si="3"/>
        <v>0</v>
      </c>
      <c r="L23" s="28" t="str">
        <f t="shared" si="4"/>
        <v>是</v>
      </c>
      <c r="M23" s="30"/>
    </row>
    <row r="24" s="3" customFormat="1" ht="29" customHeight="1" spans="1:13">
      <c r="A24" s="18" t="s">
        <v>47</v>
      </c>
      <c r="B24" s="21" t="s">
        <v>48</v>
      </c>
      <c r="C24" s="20">
        <v>2693.8297</v>
      </c>
      <c r="D24" s="20">
        <v>2693.8297</v>
      </c>
      <c r="E24" s="20">
        <v>8282.3004</v>
      </c>
      <c r="F24" s="20">
        <f t="shared" si="10"/>
        <v>9635.6512</v>
      </c>
      <c r="G24" s="20">
        <v>9635.6512</v>
      </c>
      <c r="H24" s="20">
        <v>0</v>
      </c>
      <c r="I24" s="15">
        <f t="shared" si="1"/>
        <v>0</v>
      </c>
      <c r="J24" s="15">
        <f t="shared" si="2"/>
        <v>0</v>
      </c>
      <c r="K24" s="15">
        <f t="shared" si="3"/>
        <v>0</v>
      </c>
      <c r="L24" s="28" t="str">
        <f t="shared" si="4"/>
        <v>是</v>
      </c>
      <c r="M24" s="30"/>
    </row>
    <row r="25" s="3" customFormat="1" ht="29" customHeight="1" spans="1:13">
      <c r="A25" s="18" t="s">
        <v>49</v>
      </c>
      <c r="B25" s="21" t="s">
        <v>50</v>
      </c>
      <c r="C25" s="20">
        <v>5166.72</v>
      </c>
      <c r="D25" s="20">
        <v>5166.72</v>
      </c>
      <c r="E25" s="20">
        <v>5976</v>
      </c>
      <c r="F25" s="20">
        <f t="shared" si="10"/>
        <v>6141</v>
      </c>
      <c r="G25" s="20">
        <v>6141</v>
      </c>
      <c r="H25" s="20">
        <v>0</v>
      </c>
      <c r="I25" s="15">
        <f t="shared" si="1"/>
        <v>0</v>
      </c>
      <c r="J25" s="15">
        <f t="shared" si="2"/>
        <v>0</v>
      </c>
      <c r="K25" s="15">
        <f t="shared" si="3"/>
        <v>0</v>
      </c>
      <c r="L25" s="28" t="str">
        <f t="shared" si="4"/>
        <v>是</v>
      </c>
      <c r="M25" s="30"/>
    </row>
    <row r="26" s="3" customFormat="1" ht="29" customHeight="1" spans="1:13">
      <c r="A26" s="18" t="s">
        <v>51</v>
      </c>
      <c r="B26" s="21" t="s">
        <v>52</v>
      </c>
      <c r="C26" s="20">
        <v>0</v>
      </c>
      <c r="D26" s="20">
        <v>1136.4</v>
      </c>
      <c r="E26" s="20">
        <v>1329.312423</v>
      </c>
      <c r="F26" s="20">
        <f t="shared" si="10"/>
        <v>2032.973344</v>
      </c>
      <c r="G26" s="20">
        <v>1786.723344</v>
      </c>
      <c r="H26" s="20">
        <v>246.25</v>
      </c>
      <c r="I26" s="15">
        <f t="shared" si="1"/>
        <v>0</v>
      </c>
      <c r="J26" s="15">
        <f t="shared" si="2"/>
        <v>0</v>
      </c>
      <c r="K26" s="15">
        <f t="shared" si="3"/>
        <v>0</v>
      </c>
      <c r="L26" s="28" t="str">
        <f t="shared" si="4"/>
        <v>是</v>
      </c>
      <c r="M26" s="30"/>
    </row>
    <row r="27" s="3" customFormat="1" ht="29" customHeight="1" spans="1:13">
      <c r="A27" s="18" t="s">
        <v>53</v>
      </c>
      <c r="B27" s="21" t="s">
        <v>54</v>
      </c>
      <c r="C27" s="20">
        <v>0</v>
      </c>
      <c r="D27" s="20">
        <v>41</v>
      </c>
      <c r="E27" s="20">
        <v>41</v>
      </c>
      <c r="F27" s="20">
        <f t="shared" si="10"/>
        <v>41.2</v>
      </c>
      <c r="G27" s="20">
        <v>41.2</v>
      </c>
      <c r="H27" s="20"/>
      <c r="I27" s="15">
        <f t="shared" si="1"/>
        <v>0</v>
      </c>
      <c r="J27" s="15">
        <f t="shared" si="2"/>
        <v>0</v>
      </c>
      <c r="K27" s="15">
        <f t="shared" si="3"/>
        <v>0</v>
      </c>
      <c r="L27" s="28" t="str">
        <f t="shared" si="4"/>
        <v>是</v>
      </c>
      <c r="M27" s="30"/>
    </row>
    <row r="28" s="3" customFormat="1" ht="29" customHeight="1" spans="1:13">
      <c r="A28" s="18" t="s">
        <v>55</v>
      </c>
      <c r="B28" s="21" t="s">
        <v>56</v>
      </c>
      <c r="C28" s="20">
        <v>3875.676</v>
      </c>
      <c r="D28" s="20">
        <v>3875.676</v>
      </c>
      <c r="E28" s="20">
        <v>3875.676</v>
      </c>
      <c r="F28" s="20">
        <f t="shared" si="10"/>
        <v>4390</v>
      </c>
      <c r="G28" s="20">
        <v>4390</v>
      </c>
      <c r="H28" s="20">
        <v>0</v>
      </c>
      <c r="I28" s="15">
        <f t="shared" si="1"/>
        <v>0</v>
      </c>
      <c r="J28" s="15">
        <f t="shared" si="2"/>
        <v>0</v>
      </c>
      <c r="K28" s="15">
        <f t="shared" si="3"/>
        <v>0</v>
      </c>
      <c r="L28" s="28" t="str">
        <f t="shared" si="4"/>
        <v>是</v>
      </c>
      <c r="M28" s="30"/>
    </row>
    <row r="29" s="3" customFormat="1" ht="29" customHeight="1" spans="1:13">
      <c r="A29" s="18" t="s">
        <v>57</v>
      </c>
      <c r="B29" s="21" t="s">
        <v>58</v>
      </c>
      <c r="C29" s="20">
        <v>1350</v>
      </c>
      <c r="D29" s="20">
        <v>1350</v>
      </c>
      <c r="E29" s="20">
        <v>5859</v>
      </c>
      <c r="F29" s="20">
        <f t="shared" si="10"/>
        <v>5859</v>
      </c>
      <c r="G29" s="20">
        <v>5859</v>
      </c>
      <c r="H29" s="20">
        <v>0</v>
      </c>
      <c r="I29" s="15">
        <f t="shared" si="1"/>
        <v>0</v>
      </c>
      <c r="J29" s="15">
        <f t="shared" si="2"/>
        <v>0</v>
      </c>
      <c r="K29" s="15">
        <f t="shared" si="3"/>
        <v>0</v>
      </c>
      <c r="L29" s="28" t="str">
        <f t="shared" si="4"/>
        <v>是</v>
      </c>
      <c r="M29" s="30"/>
    </row>
    <row r="30" s="3" customFormat="1" ht="29" customHeight="1" spans="1:13">
      <c r="A30" s="18" t="s">
        <v>59</v>
      </c>
      <c r="B30" s="21" t="s">
        <v>60</v>
      </c>
      <c r="C30" s="20">
        <v>0</v>
      </c>
      <c r="D30" s="20">
        <v>0</v>
      </c>
      <c r="E30" s="20"/>
      <c r="F30" s="20">
        <f t="shared" si="10"/>
        <v>0</v>
      </c>
      <c r="G30" s="20">
        <v>0</v>
      </c>
      <c r="H30" s="20"/>
      <c r="I30" s="15">
        <f t="shared" si="1"/>
        <v>0</v>
      </c>
      <c r="J30" s="15">
        <f t="shared" si="2"/>
        <v>0</v>
      </c>
      <c r="K30" s="15">
        <f t="shared" si="3"/>
        <v>0</v>
      </c>
      <c r="L30" s="28" t="str">
        <f t="shared" si="4"/>
        <v>是</v>
      </c>
      <c r="M30" s="30"/>
    </row>
    <row r="31" s="3" customFormat="1" ht="29" customHeight="1" spans="1:13">
      <c r="A31" s="18" t="s">
        <v>61</v>
      </c>
      <c r="B31" s="21" t="s">
        <v>62</v>
      </c>
      <c r="C31" s="20">
        <v>0</v>
      </c>
      <c r="D31" s="20">
        <v>0</v>
      </c>
      <c r="E31" s="20"/>
      <c r="F31" s="20">
        <f t="shared" si="10"/>
        <v>0</v>
      </c>
      <c r="G31" s="20">
        <v>0</v>
      </c>
      <c r="H31" s="20"/>
      <c r="I31" s="15">
        <f t="shared" si="1"/>
        <v>0</v>
      </c>
      <c r="J31" s="15">
        <f t="shared" si="2"/>
        <v>0</v>
      </c>
      <c r="K31" s="15">
        <f t="shared" si="3"/>
        <v>0</v>
      </c>
      <c r="L31" s="28" t="str">
        <f t="shared" si="4"/>
        <v>是</v>
      </c>
      <c r="M31" s="30"/>
    </row>
    <row r="32" s="3" customFormat="1" ht="29" customHeight="1" spans="1:13">
      <c r="A32" s="18" t="s">
        <v>63</v>
      </c>
      <c r="B32" s="21" t="s">
        <v>64</v>
      </c>
      <c r="C32" s="20">
        <v>0</v>
      </c>
      <c r="D32" s="20">
        <v>0</v>
      </c>
      <c r="E32" s="20">
        <v>8887.744</v>
      </c>
      <c r="F32" s="20">
        <f t="shared" si="10"/>
        <v>8894.724</v>
      </c>
      <c r="G32" s="20">
        <v>8894.724</v>
      </c>
      <c r="H32" s="20">
        <v>0</v>
      </c>
      <c r="I32" s="15">
        <f t="shared" si="1"/>
        <v>0</v>
      </c>
      <c r="J32" s="15">
        <f t="shared" si="2"/>
        <v>0</v>
      </c>
      <c r="K32" s="15">
        <f t="shared" si="3"/>
        <v>0</v>
      </c>
      <c r="L32" s="28" t="str">
        <f t="shared" si="4"/>
        <v>是</v>
      </c>
      <c r="M32" s="30"/>
    </row>
    <row r="33" s="3" customFormat="1" ht="29" customHeight="1" spans="1:13">
      <c r="A33" s="18" t="s">
        <v>65</v>
      </c>
      <c r="B33" s="21" t="s">
        <v>66</v>
      </c>
      <c r="C33" s="20">
        <v>0</v>
      </c>
      <c r="D33" s="20">
        <v>0</v>
      </c>
      <c r="E33" s="20">
        <v>110.01</v>
      </c>
      <c r="F33" s="20">
        <f t="shared" si="10"/>
        <v>110.01</v>
      </c>
      <c r="G33" s="20">
        <v>99.75</v>
      </c>
      <c r="H33" s="20">
        <v>10.26</v>
      </c>
      <c r="I33" s="15">
        <f t="shared" si="1"/>
        <v>0</v>
      </c>
      <c r="J33" s="15">
        <f t="shared" si="2"/>
        <v>0</v>
      </c>
      <c r="K33" s="15">
        <f t="shared" si="3"/>
        <v>0</v>
      </c>
      <c r="L33" s="28" t="str">
        <f t="shared" si="4"/>
        <v>是</v>
      </c>
      <c r="M33" s="30"/>
    </row>
    <row r="34" s="3" customFormat="1" ht="29" customHeight="1" spans="1:13">
      <c r="A34" s="18" t="s">
        <v>67</v>
      </c>
      <c r="B34" s="19" t="s">
        <v>68</v>
      </c>
      <c r="C34" s="20">
        <f t="shared" ref="C34:H34" si="11">SUM(C35:C39)</f>
        <v>94803.766</v>
      </c>
      <c r="D34" s="20">
        <f t="shared" si="11"/>
        <v>95882.038</v>
      </c>
      <c r="E34" s="20">
        <f t="shared" si="11"/>
        <v>228956.763</v>
      </c>
      <c r="F34" s="20">
        <f t="shared" si="11"/>
        <v>230912.12246</v>
      </c>
      <c r="G34" s="20">
        <f t="shared" si="11"/>
        <v>202345.27296</v>
      </c>
      <c r="H34" s="20">
        <f t="shared" si="11"/>
        <v>28566.8495</v>
      </c>
      <c r="I34" s="15">
        <f t="shared" si="1"/>
        <v>0</v>
      </c>
      <c r="J34" s="15">
        <f t="shared" si="2"/>
        <v>0</v>
      </c>
      <c r="K34" s="15">
        <f t="shared" si="3"/>
        <v>0</v>
      </c>
      <c r="L34" s="28" t="str">
        <f t="shared" si="4"/>
        <v>是</v>
      </c>
      <c r="M34" s="30"/>
    </row>
    <row r="35" s="3" customFormat="1" ht="29" customHeight="1" spans="1:13">
      <c r="A35" s="18" t="s">
        <v>69</v>
      </c>
      <c r="B35" s="21" t="s">
        <v>70</v>
      </c>
      <c r="C35" s="20">
        <v>55175.11</v>
      </c>
      <c r="D35" s="20">
        <v>55175.11</v>
      </c>
      <c r="E35" s="20">
        <v>116048.633</v>
      </c>
      <c r="F35" s="20">
        <f t="shared" ref="F35:F39" si="12">G35+H35</f>
        <v>117374.61246</v>
      </c>
      <c r="G35" s="20">
        <v>100008.01996</v>
      </c>
      <c r="H35" s="20">
        <v>17366.5925</v>
      </c>
      <c r="I35" s="15">
        <f t="shared" si="1"/>
        <v>0</v>
      </c>
      <c r="J35" s="15">
        <f t="shared" si="2"/>
        <v>0</v>
      </c>
      <c r="K35" s="15">
        <f t="shared" si="3"/>
        <v>0</v>
      </c>
      <c r="L35" s="28" t="str">
        <f t="shared" si="4"/>
        <v>是</v>
      </c>
      <c r="M35" s="30"/>
    </row>
    <row r="36" s="3" customFormat="1" ht="29" customHeight="1" spans="1:13">
      <c r="A36" s="18" t="s">
        <v>71</v>
      </c>
      <c r="B36" s="21" t="s">
        <v>72</v>
      </c>
      <c r="C36" s="20">
        <v>33348</v>
      </c>
      <c r="D36" s="20">
        <v>33348</v>
      </c>
      <c r="E36" s="20">
        <v>35333</v>
      </c>
      <c r="F36" s="20">
        <f t="shared" si="12"/>
        <v>35395.29</v>
      </c>
      <c r="G36" s="20">
        <v>26350.31</v>
      </c>
      <c r="H36" s="20">
        <v>9044.98</v>
      </c>
      <c r="I36" s="15">
        <f t="shared" si="1"/>
        <v>0</v>
      </c>
      <c r="J36" s="15">
        <f t="shared" si="2"/>
        <v>0</v>
      </c>
      <c r="K36" s="15">
        <f t="shared" si="3"/>
        <v>0</v>
      </c>
      <c r="L36" s="28" t="str">
        <f t="shared" si="4"/>
        <v>是</v>
      </c>
      <c r="M36" s="30"/>
    </row>
    <row r="37" s="3" customFormat="1" ht="29" customHeight="1" spans="1:13">
      <c r="A37" s="18" t="s">
        <v>73</v>
      </c>
      <c r="B37" s="21" t="s">
        <v>74</v>
      </c>
      <c r="C37" s="20">
        <v>6280.656</v>
      </c>
      <c r="D37" s="20">
        <v>7358.928</v>
      </c>
      <c r="E37" s="20">
        <v>15730.08</v>
      </c>
      <c r="F37" s="20">
        <f t="shared" si="12"/>
        <v>15790.88</v>
      </c>
      <c r="G37" s="20">
        <f>13842.003+474.6</f>
        <v>14316.603</v>
      </c>
      <c r="H37" s="20">
        <f>1948.877-474.6</f>
        <v>1474.277</v>
      </c>
      <c r="I37" s="15">
        <f t="shared" si="1"/>
        <v>0</v>
      </c>
      <c r="J37" s="15">
        <f t="shared" si="2"/>
        <v>0</v>
      </c>
      <c r="K37" s="15">
        <f t="shared" si="3"/>
        <v>0</v>
      </c>
      <c r="L37" s="28" t="str">
        <f t="shared" si="4"/>
        <v>是</v>
      </c>
      <c r="M37" s="30"/>
    </row>
    <row r="38" s="3" customFormat="1" ht="29" customHeight="1" spans="1:13">
      <c r="A38" s="18" t="s">
        <v>75</v>
      </c>
      <c r="B38" s="21" t="s">
        <v>76</v>
      </c>
      <c r="C38" s="20">
        <v>0</v>
      </c>
      <c r="D38" s="20">
        <v>0</v>
      </c>
      <c r="E38" s="20">
        <v>1845.05</v>
      </c>
      <c r="F38" s="20">
        <f t="shared" si="12"/>
        <v>2351.34</v>
      </c>
      <c r="G38" s="20">
        <v>1670.34</v>
      </c>
      <c r="H38" s="20">
        <v>681</v>
      </c>
      <c r="I38" s="15">
        <f t="shared" si="1"/>
        <v>0</v>
      </c>
      <c r="J38" s="15">
        <f t="shared" si="2"/>
        <v>0</v>
      </c>
      <c r="K38" s="15">
        <f t="shared" si="3"/>
        <v>0</v>
      </c>
      <c r="L38" s="28" t="str">
        <f t="shared" si="4"/>
        <v>是</v>
      </c>
      <c r="M38" s="30"/>
    </row>
    <row r="39" s="3" customFormat="1" ht="29" customHeight="1" spans="1:13">
      <c r="A39" s="18" t="s">
        <v>77</v>
      </c>
      <c r="B39" s="21" t="s">
        <v>78</v>
      </c>
      <c r="C39" s="20"/>
      <c r="D39" s="20"/>
      <c r="E39" s="20">
        <v>60000</v>
      </c>
      <c r="F39" s="20">
        <f t="shared" si="12"/>
        <v>60000</v>
      </c>
      <c r="G39" s="20">
        <v>60000</v>
      </c>
      <c r="H39" s="20"/>
      <c r="I39" s="15">
        <f t="shared" si="1"/>
        <v>0</v>
      </c>
      <c r="J39" s="15">
        <f t="shared" si="2"/>
        <v>0</v>
      </c>
      <c r="K39" s="15">
        <f t="shared" si="3"/>
        <v>0</v>
      </c>
      <c r="L39" s="28" t="str">
        <f t="shared" si="4"/>
        <v>是</v>
      </c>
      <c r="M39" s="30"/>
    </row>
    <row r="40" s="3" customFormat="1" ht="29" customHeight="1" spans="1:13">
      <c r="A40" s="18" t="s">
        <v>79</v>
      </c>
      <c r="B40" s="19" t="s">
        <v>80</v>
      </c>
      <c r="C40" s="20">
        <v>0</v>
      </c>
      <c r="D40" s="20">
        <v>0</v>
      </c>
      <c r="E40" s="20">
        <v>0</v>
      </c>
      <c r="F40" s="20">
        <f t="shared" ref="C40:H40" si="13">SUM(F41:F43)</f>
        <v>0</v>
      </c>
      <c r="G40" s="20">
        <f t="shared" si="13"/>
        <v>0</v>
      </c>
      <c r="H40" s="20">
        <f t="shared" si="13"/>
        <v>0</v>
      </c>
      <c r="I40" s="15">
        <f t="shared" si="1"/>
        <v>0</v>
      </c>
      <c r="J40" s="15">
        <f t="shared" si="2"/>
        <v>0</v>
      </c>
      <c r="K40" s="15">
        <f t="shared" si="3"/>
        <v>0</v>
      </c>
      <c r="L40" s="28" t="str">
        <f t="shared" si="4"/>
        <v>是</v>
      </c>
      <c r="M40" s="30"/>
    </row>
    <row r="41" s="3" customFormat="1" ht="29" customHeight="1" spans="1:13">
      <c r="A41" s="18" t="s">
        <v>81</v>
      </c>
      <c r="B41" s="21" t="s">
        <v>82</v>
      </c>
      <c r="C41" s="20">
        <v>0</v>
      </c>
      <c r="D41" s="20">
        <v>0</v>
      </c>
      <c r="E41" s="20">
        <v>0</v>
      </c>
      <c r="F41" s="20">
        <f t="shared" ref="F41:F43" si="14">G41+H41</f>
        <v>0</v>
      </c>
      <c r="G41" s="20"/>
      <c r="H41" s="20"/>
      <c r="I41" s="15">
        <f t="shared" si="1"/>
        <v>0</v>
      </c>
      <c r="J41" s="15">
        <f t="shared" si="2"/>
        <v>0</v>
      </c>
      <c r="K41" s="15">
        <f t="shared" si="3"/>
        <v>0</v>
      </c>
      <c r="L41" s="28" t="str">
        <f t="shared" si="4"/>
        <v>是</v>
      </c>
      <c r="M41" s="30"/>
    </row>
    <row r="42" s="3" customFormat="1" ht="29" customHeight="1" spans="1:13">
      <c r="A42" s="18" t="s">
        <v>83</v>
      </c>
      <c r="B42" s="21" t="s">
        <v>84</v>
      </c>
      <c r="C42" s="20">
        <v>0</v>
      </c>
      <c r="D42" s="20">
        <v>0</v>
      </c>
      <c r="E42" s="20">
        <v>0</v>
      </c>
      <c r="F42" s="20">
        <f t="shared" si="14"/>
        <v>0</v>
      </c>
      <c r="G42" s="20"/>
      <c r="H42" s="20"/>
      <c r="I42" s="15">
        <f t="shared" si="1"/>
        <v>0</v>
      </c>
      <c r="J42" s="15">
        <f t="shared" si="2"/>
        <v>0</v>
      </c>
      <c r="K42" s="15">
        <f t="shared" si="3"/>
        <v>0</v>
      </c>
      <c r="L42" s="28" t="str">
        <f t="shared" si="4"/>
        <v>是</v>
      </c>
      <c r="M42" s="30"/>
    </row>
    <row r="43" s="3" customFormat="1" ht="29" customHeight="1" spans="1:13">
      <c r="A43" s="18" t="s">
        <v>85</v>
      </c>
      <c r="B43" s="21" t="s">
        <v>86</v>
      </c>
      <c r="C43" s="20">
        <v>0</v>
      </c>
      <c r="D43" s="20">
        <v>0</v>
      </c>
      <c r="E43" s="20">
        <v>0</v>
      </c>
      <c r="F43" s="20">
        <f t="shared" si="14"/>
        <v>0</v>
      </c>
      <c r="G43" s="20"/>
      <c r="H43" s="20"/>
      <c r="I43" s="15">
        <f t="shared" si="1"/>
        <v>0</v>
      </c>
      <c r="J43" s="15">
        <f t="shared" si="2"/>
        <v>0</v>
      </c>
      <c r="K43" s="15">
        <f t="shared" si="3"/>
        <v>0</v>
      </c>
      <c r="L43" s="28" t="str">
        <f t="shared" si="4"/>
        <v>是</v>
      </c>
      <c r="M43" s="30"/>
    </row>
    <row r="44" s="3" customFormat="1" ht="29" customHeight="1" spans="1:13">
      <c r="A44" s="23" t="s">
        <v>87</v>
      </c>
      <c r="B44" s="17" t="s">
        <v>88</v>
      </c>
      <c r="C44" s="20">
        <f t="shared" ref="C44:H44" si="15">SUM(C45:C47)</f>
        <v>0</v>
      </c>
      <c r="D44" s="20">
        <f t="shared" si="15"/>
        <v>0</v>
      </c>
      <c r="E44" s="20">
        <f t="shared" si="15"/>
        <v>0</v>
      </c>
      <c r="F44" s="20">
        <f t="shared" si="15"/>
        <v>995357.584626</v>
      </c>
      <c r="G44" s="20">
        <f t="shared" si="15"/>
        <v>995357.584626</v>
      </c>
      <c r="H44" s="20">
        <f t="shared" si="15"/>
        <v>0</v>
      </c>
      <c r="I44" s="15">
        <f t="shared" si="1"/>
        <v>0</v>
      </c>
      <c r="J44" s="15">
        <f t="shared" si="2"/>
        <v>0</v>
      </c>
      <c r="K44" s="15">
        <f t="shared" si="3"/>
        <v>0</v>
      </c>
      <c r="L44" s="28" t="str">
        <f t="shared" si="4"/>
        <v>是</v>
      </c>
      <c r="M44" s="30"/>
    </row>
    <row r="45" s="3" customFormat="1" ht="29" customHeight="1" spans="1:13">
      <c r="A45" s="18" t="s">
        <v>89</v>
      </c>
      <c r="B45" s="24" t="s">
        <v>90</v>
      </c>
      <c r="C45" s="20">
        <v>0</v>
      </c>
      <c r="D45" s="20">
        <v>0</v>
      </c>
      <c r="E45" s="20">
        <f t="shared" ref="E45:E47" si="16">H45</f>
        <v>0</v>
      </c>
      <c r="F45" s="15">
        <f t="shared" ref="F45:F47" si="17">G45+H45</f>
        <v>351279.7882</v>
      </c>
      <c r="G45" s="15">
        <v>351279.7882</v>
      </c>
      <c r="H45" s="15"/>
      <c r="I45" s="15">
        <f t="shared" si="1"/>
        <v>0</v>
      </c>
      <c r="J45" s="15">
        <f t="shared" si="2"/>
        <v>0</v>
      </c>
      <c r="K45" s="15">
        <f t="shared" si="3"/>
        <v>0</v>
      </c>
      <c r="L45" s="28" t="str">
        <f t="shared" si="4"/>
        <v>是</v>
      </c>
      <c r="M45" s="27"/>
    </row>
    <row r="46" s="3" customFormat="1" ht="29" customHeight="1" spans="1:13">
      <c r="A46" s="18" t="s">
        <v>91</v>
      </c>
      <c r="B46" s="24" t="s">
        <v>92</v>
      </c>
      <c r="C46" s="20">
        <v>0</v>
      </c>
      <c r="D46" s="20">
        <v>0</v>
      </c>
      <c r="E46" s="20">
        <f t="shared" si="16"/>
        <v>0</v>
      </c>
      <c r="F46" s="15">
        <f t="shared" si="17"/>
        <v>607384.124662</v>
      </c>
      <c r="G46" s="15">
        <v>607384.124662</v>
      </c>
      <c r="H46" s="15"/>
      <c r="I46" s="15">
        <f t="shared" si="1"/>
        <v>0</v>
      </c>
      <c r="J46" s="15">
        <f t="shared" si="2"/>
        <v>0</v>
      </c>
      <c r="K46" s="15">
        <f t="shared" si="3"/>
        <v>0</v>
      </c>
      <c r="L46" s="28" t="str">
        <f t="shared" si="4"/>
        <v>是</v>
      </c>
      <c r="M46" s="27"/>
    </row>
    <row r="47" s="3" customFormat="1" ht="29" customHeight="1" spans="1:13">
      <c r="A47" s="18" t="s">
        <v>93</v>
      </c>
      <c r="B47" s="24" t="s">
        <v>94</v>
      </c>
      <c r="C47" s="20">
        <v>0</v>
      </c>
      <c r="D47" s="20">
        <v>0</v>
      </c>
      <c r="E47" s="20">
        <f t="shared" si="16"/>
        <v>0</v>
      </c>
      <c r="F47" s="15">
        <f t="shared" si="17"/>
        <v>36693.671764</v>
      </c>
      <c r="G47" s="15">
        <v>36693.671764</v>
      </c>
      <c r="H47" s="15"/>
      <c r="I47" s="15">
        <f t="shared" si="1"/>
        <v>0</v>
      </c>
      <c r="J47" s="15">
        <f t="shared" si="2"/>
        <v>0</v>
      </c>
      <c r="K47" s="15">
        <f t="shared" si="3"/>
        <v>0</v>
      </c>
      <c r="L47" s="28" t="str">
        <f t="shared" si="4"/>
        <v>是</v>
      </c>
      <c r="M47" s="27"/>
    </row>
    <row r="48" s="3" customFormat="1" ht="29" customHeight="1" spans="1:13">
      <c r="A48" s="18" t="s">
        <v>95</v>
      </c>
      <c r="B48" s="25" t="s">
        <v>96</v>
      </c>
      <c r="C48" s="20">
        <f t="shared" ref="C48:H48" si="18">SUM(C49:C53)</f>
        <v>0</v>
      </c>
      <c r="D48" s="20">
        <f t="shared" si="18"/>
        <v>0</v>
      </c>
      <c r="E48" s="20">
        <f t="shared" si="18"/>
        <v>0</v>
      </c>
      <c r="F48" s="20">
        <f t="shared" si="18"/>
        <v>63353.6094723887</v>
      </c>
      <c r="G48" s="20">
        <f t="shared" si="18"/>
        <v>63353.6094723887</v>
      </c>
      <c r="H48" s="20">
        <f t="shared" si="18"/>
        <v>0</v>
      </c>
      <c r="I48" s="15">
        <f t="shared" si="1"/>
        <v>0</v>
      </c>
      <c r="J48" s="15">
        <f t="shared" si="2"/>
        <v>0</v>
      </c>
      <c r="K48" s="15">
        <f t="shared" si="3"/>
        <v>0</v>
      </c>
      <c r="L48" s="28" t="str">
        <f t="shared" si="4"/>
        <v>是</v>
      </c>
      <c r="M48" s="27"/>
    </row>
    <row r="49" s="3" customFormat="1" ht="29" customHeight="1" spans="1:13">
      <c r="A49" s="18" t="s">
        <v>97</v>
      </c>
      <c r="B49" s="26" t="s">
        <v>98</v>
      </c>
      <c r="C49" s="20">
        <v>0</v>
      </c>
      <c r="D49" s="20">
        <v>0</v>
      </c>
      <c r="E49" s="20">
        <f t="shared" ref="E49:E53" si="19">H49</f>
        <v>0</v>
      </c>
      <c r="F49" s="15">
        <f t="shared" ref="F49:F53" si="20">G49+H49</f>
        <v>22240.579170844</v>
      </c>
      <c r="G49" s="15">
        <v>22240.579170844</v>
      </c>
      <c r="H49" s="15"/>
      <c r="I49" s="15">
        <f t="shared" si="1"/>
        <v>0</v>
      </c>
      <c r="J49" s="15">
        <f t="shared" si="2"/>
        <v>0</v>
      </c>
      <c r="K49" s="15">
        <f t="shared" si="3"/>
        <v>0</v>
      </c>
      <c r="L49" s="28" t="str">
        <f t="shared" si="4"/>
        <v>是</v>
      </c>
      <c r="M49" s="27"/>
    </row>
    <row r="50" s="3" customFormat="1" ht="29" customHeight="1" spans="1:13">
      <c r="A50" s="18" t="s">
        <v>99</v>
      </c>
      <c r="B50" s="26" t="s">
        <v>100</v>
      </c>
      <c r="C50" s="20">
        <v>0</v>
      </c>
      <c r="D50" s="20">
        <v>0</v>
      </c>
      <c r="E50" s="20">
        <f t="shared" si="19"/>
        <v>0</v>
      </c>
      <c r="F50" s="15">
        <f t="shared" si="20"/>
        <v>25746.4347</v>
      </c>
      <c r="G50" s="15">
        <v>25746.4347</v>
      </c>
      <c r="H50" s="15"/>
      <c r="I50" s="15">
        <f t="shared" si="1"/>
        <v>0</v>
      </c>
      <c r="J50" s="15">
        <f t="shared" si="2"/>
        <v>0</v>
      </c>
      <c r="K50" s="15">
        <f t="shared" si="3"/>
        <v>0</v>
      </c>
      <c r="L50" s="28" t="str">
        <f t="shared" si="4"/>
        <v>是</v>
      </c>
      <c r="M50" s="27"/>
    </row>
    <row r="51" s="3" customFormat="1" ht="29" customHeight="1" spans="1:13">
      <c r="A51" s="18" t="s">
        <v>101</v>
      </c>
      <c r="B51" s="26" t="s">
        <v>102</v>
      </c>
      <c r="C51" s="20">
        <v>0</v>
      </c>
      <c r="D51" s="20">
        <v>0</v>
      </c>
      <c r="E51" s="20">
        <f t="shared" si="19"/>
        <v>0</v>
      </c>
      <c r="F51" s="15">
        <f t="shared" si="20"/>
        <v>7366.6792015447</v>
      </c>
      <c r="G51" s="15">
        <v>7366.6792015447</v>
      </c>
      <c r="H51" s="15"/>
      <c r="I51" s="15">
        <f t="shared" si="1"/>
        <v>0</v>
      </c>
      <c r="J51" s="15">
        <f t="shared" si="2"/>
        <v>0</v>
      </c>
      <c r="K51" s="15">
        <f t="shared" si="3"/>
        <v>0</v>
      </c>
      <c r="L51" s="28" t="str">
        <f t="shared" si="4"/>
        <v>是</v>
      </c>
      <c r="M51" s="27"/>
    </row>
    <row r="52" s="3" customFormat="1" ht="29" customHeight="1" spans="1:13">
      <c r="A52" s="18" t="s">
        <v>103</v>
      </c>
      <c r="B52" s="26" t="s">
        <v>104</v>
      </c>
      <c r="C52" s="20">
        <v>0</v>
      </c>
      <c r="D52" s="20">
        <v>0</v>
      </c>
      <c r="E52" s="20">
        <f t="shared" si="19"/>
        <v>0</v>
      </c>
      <c r="F52" s="15">
        <f t="shared" si="20"/>
        <v>6054.3675</v>
      </c>
      <c r="G52" s="15">
        <v>6054.3675</v>
      </c>
      <c r="H52" s="15"/>
      <c r="I52" s="15">
        <f t="shared" si="1"/>
        <v>0</v>
      </c>
      <c r="J52" s="15">
        <f t="shared" si="2"/>
        <v>0</v>
      </c>
      <c r="K52" s="15">
        <f t="shared" si="3"/>
        <v>0</v>
      </c>
      <c r="L52" s="28" t="str">
        <f t="shared" si="4"/>
        <v>是</v>
      </c>
      <c r="M52" s="27"/>
    </row>
    <row r="53" s="3" customFormat="1" ht="29" customHeight="1" spans="1:13">
      <c r="A53" s="18" t="s">
        <v>105</v>
      </c>
      <c r="B53" s="26" t="s">
        <v>106</v>
      </c>
      <c r="C53" s="20">
        <v>0</v>
      </c>
      <c r="D53" s="20">
        <v>0</v>
      </c>
      <c r="E53" s="20">
        <f t="shared" si="19"/>
        <v>0</v>
      </c>
      <c r="F53" s="15">
        <f t="shared" si="20"/>
        <v>1945.5489</v>
      </c>
      <c r="G53" s="15">
        <v>1945.5489</v>
      </c>
      <c r="H53" s="15"/>
      <c r="I53" s="15">
        <f t="shared" si="1"/>
        <v>0</v>
      </c>
      <c r="J53" s="15">
        <f t="shared" si="2"/>
        <v>0</v>
      </c>
      <c r="K53" s="15">
        <f t="shared" si="3"/>
        <v>0</v>
      </c>
      <c r="L53" s="28" t="str">
        <f t="shared" si="4"/>
        <v>是</v>
      </c>
      <c r="M53" s="27"/>
    </row>
  </sheetData>
  <autoFilter ref="A6:M53">
    <extLst/>
  </autoFilter>
  <mergeCells count="8">
    <mergeCell ref="B3:M3"/>
    <mergeCell ref="C5:E5"/>
    <mergeCell ref="F5:H5"/>
    <mergeCell ref="I5:K5"/>
    <mergeCell ref="A5:A6"/>
    <mergeCell ref="B5:B6"/>
    <mergeCell ref="L5:L6"/>
    <mergeCell ref="M5:M6"/>
  </mergeCells>
  <pageMargins left="0.0388888888888889" right="0.0388888888888889" top="1" bottom="1" header="0.511805555555556" footer="0.511805555555556"/>
  <pageSetup paperSize="9" scale="5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区财政局（归口管理区公有资产管理办公室）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黄敏桦</dc:creator>
  <cp:lastModifiedBy>秋毓</cp:lastModifiedBy>
  <dcterms:created xsi:type="dcterms:W3CDTF">2022-12-25T02:52:00Z</dcterms:created>
  <dcterms:modified xsi:type="dcterms:W3CDTF">2023-01-07T05:47:15Z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4DF6BECE031F4501950262734232CC23</vt:lpwstr>
  </property>
</Properties>
</file>